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60" yWindow="1420" windowWidth="35280" windowHeight="17800" activeTab="1"/>
  </bookViews>
  <sheets>
    <sheet name="Riepilogo Offerta" sheetId="1" r:id="rId1"/>
    <sheet name="Piatt. di Risk Management" sheetId="2" r:id="rId2"/>
    <sheet name="Listini Definiti" sheetId="3" r:id="rId3"/>
    <sheet name="Servizi" sheetId="4" r:id="rId4"/>
  </sheets>
  <definedNames/>
  <calcPr fullCalcOnLoad="1"/>
</workbook>
</file>

<file path=xl/comments1.xml><?xml version="1.0" encoding="utf-8"?>
<comments xmlns="http://schemas.openxmlformats.org/spreadsheetml/2006/main">
  <authors>
    <author>giampiero.mattera</author>
  </authors>
  <commentList>
    <comment ref="F18" authorId="0">
      <text>
        <r>
          <rPr>
            <b/>
            <sz val="8"/>
            <rFont val="Tahoma"/>
            <family val="2"/>
          </rPr>
          <t>Su questo valore, si basa la graduatoria DEFINITIVA ai fini dell'aggiudicazione.</t>
        </r>
      </text>
    </comment>
  </commentList>
</comments>
</file>

<file path=xl/comments2.xml><?xml version="1.0" encoding="utf-8"?>
<comments xmlns="http://schemas.openxmlformats.org/spreadsheetml/2006/main">
  <authors>
    <author>Francesco Ritrovato</author>
  </authors>
  <commentList>
    <comment ref="D5" authorId="0">
      <text>
        <r>
          <rPr>
            <b/>
            <sz val="9"/>
            <rFont val="Calibri"/>
            <family val="2"/>
          </rPr>
          <t>Inserire lo sconto offerto</t>
        </r>
      </text>
    </comment>
    <comment ref="C3" authorId="0">
      <text>
        <r>
          <rPr>
            <b/>
            <sz val="9"/>
            <rFont val="Calibri"/>
            <family val="2"/>
          </rPr>
          <t>Inserire il nome del listino di riferimento</t>
        </r>
      </text>
    </comment>
    <comment ref="A7" authorId="0">
      <text>
        <r>
          <rPr>
            <sz val="7"/>
            <rFont val="Calibri"/>
            <family val="0"/>
          </rPr>
          <t>Inserire il nome del Componente/Part Number</t>
        </r>
      </text>
    </comment>
  </commentList>
</comments>
</file>

<file path=xl/comments3.xml><?xml version="1.0" encoding="utf-8"?>
<comments xmlns="http://schemas.openxmlformats.org/spreadsheetml/2006/main">
  <authors>
    <author>Francesco Ritrovato</author>
  </authors>
  <commentList>
    <comment ref="C4" authorId="0">
      <text>
        <r>
          <rPr>
            <sz val="7"/>
            <rFont val="Calibri"/>
            <family val="0"/>
          </rPr>
          <t>inserire lo sconto offerto</t>
        </r>
      </text>
    </comment>
  </commentList>
</comments>
</file>

<file path=xl/comments4.xml><?xml version="1.0" encoding="utf-8"?>
<comments xmlns="http://schemas.openxmlformats.org/spreadsheetml/2006/main">
  <authors>
    <author>Francesco Ritrovato</author>
  </authors>
  <commentList>
    <comment ref="E4" authorId="0">
      <text>
        <r>
          <rPr>
            <sz val="7"/>
            <rFont val="Calibri"/>
            <family val="0"/>
          </rPr>
          <t>inserire lo sconto offerto</t>
        </r>
      </text>
    </comment>
  </commentList>
</comments>
</file>

<file path=xl/sharedStrings.xml><?xml version="1.0" encoding="utf-8"?>
<sst xmlns="http://schemas.openxmlformats.org/spreadsheetml/2006/main" count="75" uniqueCount="46">
  <si>
    <t>Listino Offerto</t>
  </si>
  <si>
    <t>Sconto Offerto</t>
  </si>
  <si>
    <t>Calcolo Valore del Contratto</t>
  </si>
  <si>
    <t>Basi d'asta</t>
  </si>
  <si>
    <t>Sconti Offerti</t>
  </si>
  <si>
    <t>Prezzo Offerto</t>
  </si>
  <si>
    <t>n.a.</t>
  </si>
  <si>
    <t>Consulenza Specialistica</t>
  </si>
  <si>
    <t>Specialista di Prodotto</t>
  </si>
  <si>
    <t>Base d'asta totale</t>
  </si>
  <si>
    <t>ESITO OFFERTA</t>
  </si>
  <si>
    <t>Commenti</t>
  </si>
  <si>
    <t>Listino Proposto</t>
  </si>
  <si>
    <t>Quantità</t>
  </si>
  <si>
    <t>Costo Unitario</t>
  </si>
  <si>
    <t>Costo Totale</t>
  </si>
  <si>
    <t>Componente/Part Number</t>
  </si>
  <si>
    <t>Servizi</t>
  </si>
  <si>
    <t>Listini</t>
  </si>
  <si>
    <t>Listini offerti</t>
  </si>
  <si>
    <t>Sconti offerti</t>
  </si>
  <si>
    <t>Prezzi offerti</t>
  </si>
  <si>
    <t xml:space="preserve">Riepilogo </t>
  </si>
  <si>
    <t>Offerta</t>
  </si>
  <si>
    <t>Tecnologia</t>
  </si>
  <si>
    <t>Listini Definiti</t>
  </si>
  <si>
    <t>Prezzo globale offerto</t>
  </si>
  <si>
    <t>Mc Afee</t>
  </si>
  <si>
    <t>Symantec</t>
  </si>
  <si>
    <t>Citrix</t>
  </si>
  <si>
    <t>RSA</t>
  </si>
  <si>
    <t>F5</t>
  </si>
  <si>
    <t>Cisco</t>
  </si>
  <si>
    <t>Juniper</t>
  </si>
  <si>
    <t>Radware</t>
  </si>
  <si>
    <t>Stima Massimali</t>
  </si>
  <si>
    <r>
      <t>Addestramento</t>
    </r>
    <r>
      <rPr>
        <sz val="7"/>
        <color indexed="8"/>
        <rFont val="Calibri"/>
        <family val="2"/>
      </rPr>
      <t xml:space="preserve"> (ogni sessione è di minimo 3gg)</t>
    </r>
  </si>
  <si>
    <t>Tariffe Giornaliere (Feriali)/Sessione Addestramento</t>
  </si>
  <si>
    <t>Tariffe Giornaliere (Notturni e Festivi)</t>
  </si>
  <si>
    <t>N.A.</t>
  </si>
  <si>
    <t>Valore del Contratto</t>
  </si>
  <si>
    <t>Massimale</t>
  </si>
  <si>
    <t>Totale fornitura</t>
  </si>
  <si>
    <t>Addestramento (ogni sessione è di minimo 3gg)</t>
  </si>
  <si>
    <t>Piattaforma di Risk Management</t>
  </si>
  <si>
    <t>(Tecn.) Piattaforma di Risk Management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</si>
</sst>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i/>
      <sz val="7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0"/>
    </font>
    <font>
      <sz val="7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FFF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99336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rgb="FF000000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10" fontId="4" fillId="33" borderId="0" xfId="0" applyNumberFormat="1" applyFont="1" applyFill="1" applyBorder="1" applyAlignment="1" applyProtection="1">
      <alignment/>
      <protection locked="0"/>
    </xf>
    <xf numFmtId="10" fontId="4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3" fontId="4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3" fontId="0" fillId="0" borderId="0" xfId="0" applyNumberFormat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 horizontal="center"/>
      <protection/>
    </xf>
    <xf numFmtId="164" fontId="4" fillId="0" borderId="0" xfId="42" applyNumberFormat="1" applyFont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 horizontal="right"/>
      <protection/>
    </xf>
    <xf numFmtId="43" fontId="4" fillId="0" borderId="0" xfId="42" applyFont="1" applyBorder="1" applyAlignment="1" applyProtection="1">
      <alignment horizontal="right"/>
      <protection/>
    </xf>
    <xf numFmtId="43" fontId="4" fillId="0" borderId="10" xfId="42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34" borderId="16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43" fontId="2" fillId="0" borderId="0" xfId="0" applyNumberFormat="1" applyFont="1" applyBorder="1" applyAlignment="1" applyProtection="1">
      <alignment vertical="center"/>
      <protection/>
    </xf>
    <xf numFmtId="10" fontId="7" fillId="34" borderId="16" xfId="0" applyNumberFormat="1" applyFont="1" applyFill="1" applyBorder="1" applyAlignment="1" applyProtection="1">
      <alignment vertical="center"/>
      <protection/>
    </xf>
    <xf numFmtId="43" fontId="2" fillId="0" borderId="15" xfId="42" applyFont="1" applyBorder="1" applyAlignment="1" applyProtection="1">
      <alignment vertical="center"/>
      <protection/>
    </xf>
    <xf numFmtId="10" fontId="7" fillId="34" borderId="17" xfId="0" applyNumberFormat="1" applyFont="1" applyFill="1" applyBorder="1" applyAlignment="1" applyProtection="1">
      <alignment vertical="center"/>
      <protection/>
    </xf>
    <xf numFmtId="0" fontId="13" fillId="34" borderId="18" xfId="0" applyFont="1" applyFill="1" applyBorder="1" applyAlignment="1" applyProtection="1">
      <alignment vertical="center"/>
      <protection/>
    </xf>
    <xf numFmtId="0" fontId="7" fillId="34" borderId="19" xfId="0" applyFont="1" applyFill="1" applyBorder="1" applyAlignment="1" applyProtection="1">
      <alignment horizontal="right" vertical="center"/>
      <protection/>
    </xf>
    <xf numFmtId="43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3" fontId="13" fillId="34" borderId="12" xfId="0" applyNumberFormat="1" applyFont="1" applyFill="1" applyBorder="1" applyAlignment="1" applyProtection="1">
      <alignment vertical="center"/>
      <protection/>
    </xf>
    <xf numFmtId="43" fontId="7" fillId="34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8" fontId="8" fillId="0" borderId="0" xfId="42" applyNumberFormat="1" applyFont="1" applyBorder="1" applyAlignment="1" applyProtection="1">
      <alignment vertical="center"/>
      <protection/>
    </xf>
    <xf numFmtId="43" fontId="8" fillId="0" borderId="0" xfId="42" applyFont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43" fontId="8" fillId="0" borderId="10" xfId="0" applyNumberFormat="1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 wrapText="1"/>
    </xf>
    <xf numFmtId="8" fontId="8" fillId="0" borderId="0" xfId="0" applyNumberFormat="1" applyFont="1" applyBorder="1" applyAlignment="1">
      <alignment horizontal="right" vertical="center" wrapText="1"/>
    </xf>
    <xf numFmtId="0" fontId="7" fillId="0" borderId="1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 horizontal="center" vertical="center"/>
      <protection/>
    </xf>
    <xf numFmtId="43" fontId="2" fillId="0" borderId="25" xfId="42" applyFont="1" applyBorder="1" applyAlignment="1" applyProtection="1">
      <alignment/>
      <protection/>
    </xf>
    <xf numFmtId="43" fontId="2" fillId="0" borderId="26" xfId="42" applyFont="1" applyBorder="1" applyAlignment="1" applyProtection="1">
      <alignment/>
      <protection/>
    </xf>
    <xf numFmtId="164" fontId="2" fillId="0" borderId="26" xfId="42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64" fontId="7" fillId="0" borderId="29" xfId="0" applyNumberFormat="1" applyFont="1" applyFill="1" applyBorder="1" applyAlignment="1" applyProtection="1">
      <alignment/>
      <protection/>
    </xf>
    <xf numFmtId="0" fontId="7" fillId="0" borderId="30" xfId="0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top"/>
      <protection/>
    </xf>
    <xf numFmtId="0" fontId="8" fillId="0" borderId="11" xfId="0" applyFont="1" applyBorder="1" applyAlignment="1">
      <alignment horizontal="left" vertical="center" wrapText="1"/>
    </xf>
    <xf numFmtId="10" fontId="8" fillId="33" borderId="0" xfId="0" applyNumberFormat="1" applyFont="1" applyFill="1" applyBorder="1" applyAlignment="1" applyProtection="1">
      <alignment/>
      <protection locked="0"/>
    </xf>
    <xf numFmtId="0" fontId="8" fillId="0" borderId="12" xfId="0" applyFont="1" applyBorder="1" applyAlignment="1">
      <alignment horizontal="left" vertical="center" wrapText="1"/>
    </xf>
    <xf numFmtId="10" fontId="8" fillId="33" borderId="10" xfId="0" applyNumberFormat="1" applyFont="1" applyFill="1" applyBorder="1" applyAlignment="1" applyProtection="1">
      <alignment/>
      <protection locked="0"/>
    </xf>
    <xf numFmtId="0" fontId="5" fillId="0" borderId="33" xfId="0" applyFont="1" applyBorder="1" applyAlignment="1" applyProtection="1">
      <alignment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wrapText="1"/>
      <protection/>
    </xf>
    <xf numFmtId="0" fontId="11" fillId="0" borderId="34" xfId="0" applyFont="1" applyBorder="1" applyAlignment="1" applyProtection="1">
      <alignment wrapText="1"/>
      <protection/>
    </xf>
    <xf numFmtId="0" fontId="4" fillId="0" borderId="18" xfId="0" applyFont="1" applyFill="1" applyBorder="1" applyAlignment="1" applyProtection="1">
      <alignment/>
      <protection/>
    </xf>
    <xf numFmtId="165" fontId="4" fillId="0" borderId="35" xfId="0" applyNumberFormat="1" applyFont="1" applyFill="1" applyBorder="1" applyAlignment="1" applyProtection="1">
      <alignment/>
      <protection/>
    </xf>
    <xf numFmtId="165" fontId="4" fillId="0" borderId="35" xfId="0" applyNumberFormat="1" applyFont="1" applyFill="1" applyBorder="1" applyAlignment="1" applyProtection="1">
      <alignment horizontal="right"/>
      <protection/>
    </xf>
    <xf numFmtId="43" fontId="4" fillId="0" borderId="35" xfId="42" applyFont="1" applyBorder="1" applyAlignment="1" applyProtection="1">
      <alignment horizontal="right"/>
      <protection/>
    </xf>
    <xf numFmtId="10" fontId="4" fillId="33" borderId="35" xfId="0" applyNumberFormat="1" applyFont="1" applyFill="1" applyBorder="1" applyAlignment="1" applyProtection="1">
      <alignment/>
      <protection locked="0"/>
    </xf>
    <xf numFmtId="164" fontId="4" fillId="0" borderId="35" xfId="42" applyNumberFormat="1" applyFont="1" applyBorder="1" applyAlignment="1" applyProtection="1">
      <alignment horizontal="right"/>
      <protection/>
    </xf>
    <xf numFmtId="0" fontId="9" fillId="0" borderId="36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3" fontId="8" fillId="0" borderId="0" xfId="42" applyFont="1" applyBorder="1" applyAlignment="1" applyProtection="1">
      <alignment shrinkToFit="1"/>
      <protection/>
    </xf>
    <xf numFmtId="43" fontId="8" fillId="0" borderId="10" xfId="42" applyFont="1" applyBorder="1" applyAlignment="1" applyProtection="1">
      <alignment shrinkToFit="1"/>
      <protection/>
    </xf>
    <xf numFmtId="1" fontId="2" fillId="33" borderId="37" xfId="0" applyNumberFormat="1" applyFont="1" applyFill="1" applyBorder="1" applyAlignment="1" applyProtection="1">
      <alignment shrinkToFit="1"/>
      <protection locked="0"/>
    </xf>
    <xf numFmtId="164" fontId="2" fillId="33" borderId="37" xfId="0" applyNumberFormat="1" applyFont="1" applyFill="1" applyBorder="1" applyAlignment="1" applyProtection="1">
      <alignment shrinkToFit="1"/>
      <protection locked="0"/>
    </xf>
    <xf numFmtId="1" fontId="2" fillId="33" borderId="38" xfId="0" applyNumberFormat="1" applyFont="1" applyFill="1" applyBorder="1" applyAlignment="1" applyProtection="1">
      <alignment shrinkToFit="1"/>
      <protection locked="0"/>
    </xf>
    <xf numFmtId="164" fontId="2" fillId="33" borderId="38" xfId="0" applyNumberFormat="1" applyFont="1" applyFill="1" applyBorder="1" applyAlignment="1" applyProtection="1">
      <alignment shrinkToFit="1"/>
      <protection locked="0"/>
    </xf>
    <xf numFmtId="1" fontId="2" fillId="33" borderId="39" xfId="0" applyNumberFormat="1" applyFont="1" applyFill="1" applyBorder="1" applyAlignment="1" applyProtection="1">
      <alignment shrinkToFit="1"/>
      <protection locked="0"/>
    </xf>
    <xf numFmtId="164" fontId="2" fillId="33" borderId="39" xfId="0" applyNumberFormat="1" applyFont="1" applyFill="1" applyBorder="1" applyAlignment="1" applyProtection="1">
      <alignment shrinkToFit="1"/>
      <protection locked="0"/>
    </xf>
    <xf numFmtId="10" fontId="2" fillId="33" borderId="26" xfId="0" applyNumberFormat="1" applyFont="1" applyFill="1" applyBorder="1" applyAlignment="1" applyProtection="1">
      <alignment shrinkToFit="1"/>
      <protection locked="0"/>
    </xf>
    <xf numFmtId="0" fontId="8" fillId="0" borderId="18" xfId="0" applyFont="1" applyBorder="1" applyAlignment="1">
      <alignment horizontal="left" vertical="center" wrapText="1"/>
    </xf>
    <xf numFmtId="8" fontId="8" fillId="0" borderId="35" xfId="0" applyNumberFormat="1" applyFont="1" applyBorder="1" applyAlignment="1">
      <alignment horizontal="right" vertical="center" wrapText="1"/>
    </xf>
    <xf numFmtId="10" fontId="8" fillId="33" borderId="35" xfId="0" applyNumberFormat="1" applyFont="1" applyFill="1" applyBorder="1" applyAlignment="1" applyProtection="1">
      <alignment/>
      <protection locked="0"/>
    </xf>
    <xf numFmtId="43" fontId="8" fillId="0" borderId="35" xfId="42" applyFont="1" applyBorder="1" applyAlignment="1" applyProtection="1">
      <alignment shrinkToFit="1"/>
      <protection/>
    </xf>
    <xf numFmtId="0" fontId="2" fillId="0" borderId="19" xfId="0" applyFont="1" applyBorder="1" applyAlignment="1" applyProtection="1">
      <alignment/>
      <protection/>
    </xf>
    <xf numFmtId="8" fontId="8" fillId="0" borderId="10" xfId="0" applyNumberFormat="1" applyFont="1" applyBorder="1" applyAlignment="1">
      <alignment horizontal="right" vertical="center" wrapText="1"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35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8" fillId="0" borderId="31" xfId="0" applyFont="1" applyFill="1" applyBorder="1" applyAlignment="1" applyProtection="1">
      <alignment horizontal="center"/>
      <protection/>
    </xf>
    <xf numFmtId="1" fontId="2" fillId="33" borderId="40" xfId="0" applyNumberFormat="1" applyFont="1" applyFill="1" applyBorder="1" applyAlignment="1" applyProtection="1">
      <alignment shrinkToFit="1"/>
      <protection locked="0"/>
    </xf>
    <xf numFmtId="1" fontId="2" fillId="33" borderId="41" xfId="0" applyNumberFormat="1" applyFont="1" applyFill="1" applyBorder="1" applyAlignment="1" applyProtection="1">
      <alignment shrinkToFit="1"/>
      <protection locked="0"/>
    </xf>
    <xf numFmtId="1" fontId="2" fillId="33" borderId="42" xfId="0" applyNumberFormat="1" applyFont="1" applyFill="1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 horizontal="right"/>
      <protection/>
    </xf>
    <xf numFmtId="0" fontId="49" fillId="36" borderId="18" xfId="0" applyFont="1" applyFill="1" applyBorder="1" applyAlignment="1">
      <alignment horizontal="center"/>
    </xf>
    <xf numFmtId="0" fontId="49" fillId="36" borderId="35" xfId="0" applyFont="1" applyFill="1" applyBorder="1" applyAlignment="1">
      <alignment horizontal="center"/>
    </xf>
    <xf numFmtId="0" fontId="49" fillId="36" borderId="43" xfId="0" applyFont="1" applyFill="1" applyBorder="1" applyAlignment="1">
      <alignment horizontal="center"/>
    </xf>
    <xf numFmtId="0" fontId="49" fillId="36" borderId="44" xfId="0" applyFont="1" applyFill="1" applyBorder="1" applyAlignment="1">
      <alignment horizontal="center"/>
    </xf>
    <xf numFmtId="0" fontId="49" fillId="36" borderId="45" xfId="0" applyFont="1" applyFill="1" applyBorder="1" applyAlignment="1">
      <alignment horizontal="center"/>
    </xf>
    <xf numFmtId="0" fontId="49" fillId="36" borderId="46" xfId="0" applyFont="1" applyFill="1" applyBorder="1" applyAlignment="1">
      <alignment horizontal="center"/>
    </xf>
    <xf numFmtId="0" fontId="2" fillId="0" borderId="47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/>
      <protection/>
    </xf>
    <xf numFmtId="49" fontId="2" fillId="33" borderId="47" xfId="0" applyNumberFormat="1" applyFont="1" applyFill="1" applyBorder="1" applyAlignment="1" applyProtection="1">
      <alignment horizontal="center" shrinkToFit="1"/>
      <protection locked="0"/>
    </xf>
    <xf numFmtId="49" fontId="2" fillId="33" borderId="48" xfId="0" applyNumberFormat="1" applyFont="1" applyFill="1" applyBorder="1" applyAlignment="1" applyProtection="1">
      <alignment horizontal="center" shrinkToFit="1"/>
      <protection locked="0"/>
    </xf>
    <xf numFmtId="0" fontId="2" fillId="0" borderId="49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1" fontId="2" fillId="33" borderId="55" xfId="0" applyNumberFormat="1" applyFont="1" applyFill="1" applyBorder="1" applyAlignment="1" applyProtection="1">
      <alignment shrinkToFit="1"/>
      <protection locked="0"/>
    </xf>
    <xf numFmtId="1" fontId="2" fillId="33" borderId="56" xfId="0" applyNumberFormat="1" applyFont="1" applyFill="1" applyBorder="1" applyAlignment="1" applyProtection="1">
      <alignment shrinkToFit="1"/>
      <protection locked="0"/>
    </xf>
    <xf numFmtId="1" fontId="2" fillId="33" borderId="57" xfId="0" applyNumberFormat="1" applyFont="1" applyFill="1" applyBorder="1" applyAlignment="1" applyProtection="1">
      <alignment shrinkToFit="1"/>
      <protection locked="0"/>
    </xf>
    <xf numFmtId="0" fontId="3" fillId="35" borderId="18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3" fillId="35" borderId="19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color rgb="FFFF0000"/>
      </font>
    </dxf>
    <dxf>
      <font>
        <color rgb="FF00B050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00B050"/>
      </font>
      <fill>
        <patternFill patternType="none">
          <fgColor indexed="64"/>
          <bgColor indexed="65"/>
        </patternFill>
      </fill>
    </dxf>
    <dxf>
      <fill>
        <patternFill>
          <bgColor rgb="FFFF0000"/>
        </patternFill>
      </fill>
    </dxf>
    <dxf>
      <font>
        <color rgb="FF92D050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rgb="FF92D050"/>
      </font>
    </dxf>
    <dxf>
      <font>
        <color rgb="FF00B050"/>
      </font>
      <fill>
        <patternFill patternType="none">
          <fgColor indexed="64"/>
          <bgColor indexed="65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  <dxf>
      <font>
        <color rgb="FF00B050"/>
      </font>
      <fill>
        <patternFill patternType="none">
          <fgColor indexed="64"/>
          <bgColor indexed="65"/>
        </patternFill>
      </fill>
      <border/>
    </dxf>
    <dxf>
      <font>
        <color rgb="FF92D050"/>
      </font>
      <border/>
    </dxf>
    <dxf>
      <font>
        <color rgb="FFFF0000"/>
      </font>
      <border/>
    </dxf>
    <dxf>
      <font>
        <color rgb="FF92D05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="200" zoomScaleNormal="200" workbookViewId="0" topLeftCell="A1">
      <selection activeCell="F12" sqref="F12"/>
    </sheetView>
  </sheetViews>
  <sheetFormatPr defaultColWidth="8.8515625" defaultRowHeight="15"/>
  <cols>
    <col min="1" max="1" width="47.8515625" style="3" bestFit="1" customWidth="1"/>
    <col min="2" max="2" width="18.00390625" style="3" customWidth="1"/>
    <col min="3" max="3" width="15.7109375" style="3" customWidth="1"/>
    <col min="4" max="4" width="11.00390625" style="3" bestFit="1" customWidth="1"/>
    <col min="5" max="5" width="11.140625" style="3" bestFit="1" customWidth="1"/>
    <col min="6" max="6" width="18.00390625" style="3" bestFit="1" customWidth="1"/>
    <col min="7" max="7" width="8.8515625" style="3" customWidth="1"/>
    <col min="8" max="8" width="11.00390625" style="3" bestFit="1" customWidth="1"/>
    <col min="9" max="16384" width="8.8515625" style="3" customWidth="1"/>
  </cols>
  <sheetData>
    <row r="1" spans="1:6" ht="15">
      <c r="A1" s="113" t="s">
        <v>22</v>
      </c>
      <c r="B1" s="114"/>
      <c r="C1" s="114"/>
      <c r="D1" s="114"/>
      <c r="E1" s="114"/>
      <c r="F1" s="115"/>
    </row>
    <row r="2" spans="1:6" ht="15.75" thickBot="1">
      <c r="A2" s="108" t="s">
        <v>23</v>
      </c>
      <c r="B2" s="109"/>
      <c r="C2" s="109"/>
      <c r="D2" s="109"/>
      <c r="E2" s="109"/>
      <c r="F2" s="110"/>
    </row>
    <row r="3" spans="1:6" ht="15">
      <c r="A3" s="26" t="s">
        <v>2</v>
      </c>
      <c r="B3" s="49" t="s">
        <v>35</v>
      </c>
      <c r="C3" s="49" t="s">
        <v>3</v>
      </c>
      <c r="D3" s="49" t="s">
        <v>19</v>
      </c>
      <c r="E3" s="29" t="s">
        <v>20</v>
      </c>
      <c r="F3" s="52" t="s">
        <v>21</v>
      </c>
    </row>
    <row r="4" spans="1:6" ht="15">
      <c r="A4" s="50" t="s">
        <v>27</v>
      </c>
      <c r="B4" s="51">
        <v>503035</v>
      </c>
      <c r="C4" s="31">
        <f>B4</f>
        <v>503035</v>
      </c>
      <c r="D4" s="27" t="s">
        <v>6</v>
      </c>
      <c r="E4" s="32">
        <f>'Listini Definiti'!C4</f>
        <v>0</v>
      </c>
      <c r="F4" s="33">
        <f aca="true" t="shared" si="0" ref="F4:F11">C4*(1-E4)</f>
        <v>503035</v>
      </c>
    </row>
    <row r="5" spans="1:6" ht="15">
      <c r="A5" s="50" t="s">
        <v>28</v>
      </c>
      <c r="B5" s="51">
        <v>474600</v>
      </c>
      <c r="C5" s="31">
        <f>B5</f>
        <v>474600</v>
      </c>
      <c r="D5" s="27" t="s">
        <v>6</v>
      </c>
      <c r="E5" s="32">
        <f>'Listini Definiti'!C5</f>
        <v>0</v>
      </c>
      <c r="F5" s="33">
        <f t="shared" si="0"/>
        <v>474600</v>
      </c>
    </row>
    <row r="6" spans="1:6" ht="15">
      <c r="A6" s="50" t="s">
        <v>29</v>
      </c>
      <c r="B6" s="51">
        <v>610000</v>
      </c>
      <c r="C6" s="31">
        <f>B6</f>
        <v>610000</v>
      </c>
      <c r="D6" s="27" t="s">
        <v>6</v>
      </c>
      <c r="E6" s="32">
        <f>'Listini Definiti'!C6</f>
        <v>0</v>
      </c>
      <c r="F6" s="33">
        <f t="shared" si="0"/>
        <v>610000</v>
      </c>
    </row>
    <row r="7" spans="1:6" ht="15">
      <c r="A7" s="50" t="s">
        <v>30</v>
      </c>
      <c r="B7" s="51">
        <v>1040000</v>
      </c>
      <c r="C7" s="31">
        <f>B7</f>
        <v>1040000</v>
      </c>
      <c r="D7" s="27" t="s">
        <v>6</v>
      </c>
      <c r="E7" s="32">
        <f>'Listini Definiti'!C7</f>
        <v>0</v>
      </c>
      <c r="F7" s="33">
        <f t="shared" si="0"/>
        <v>1040000</v>
      </c>
    </row>
    <row r="8" spans="1:6" ht="15">
      <c r="A8" s="50" t="s">
        <v>31</v>
      </c>
      <c r="B8" s="51">
        <v>95000</v>
      </c>
      <c r="C8" s="31">
        <f>B8</f>
        <v>95000</v>
      </c>
      <c r="D8" s="27" t="s">
        <v>6</v>
      </c>
      <c r="E8" s="32">
        <f>'Listini Definiti'!C8</f>
        <v>0</v>
      </c>
      <c r="F8" s="33">
        <f t="shared" si="0"/>
        <v>95000</v>
      </c>
    </row>
    <row r="9" spans="1:6" ht="15">
      <c r="A9" s="50" t="s">
        <v>32</v>
      </c>
      <c r="B9" s="51">
        <v>300000</v>
      </c>
      <c r="C9" s="31">
        <f aca="true" t="shared" si="1" ref="C9:C15">B9</f>
        <v>300000</v>
      </c>
      <c r="D9" s="27" t="s">
        <v>6</v>
      </c>
      <c r="E9" s="32">
        <f>'Listini Definiti'!C9</f>
        <v>0</v>
      </c>
      <c r="F9" s="33">
        <f t="shared" si="0"/>
        <v>300000</v>
      </c>
    </row>
    <row r="10" spans="1:6" ht="15">
      <c r="A10" s="50" t="s">
        <v>33</v>
      </c>
      <c r="B10" s="51">
        <v>113500</v>
      </c>
      <c r="C10" s="31">
        <f t="shared" si="1"/>
        <v>113500</v>
      </c>
      <c r="D10" s="27" t="s">
        <v>6</v>
      </c>
      <c r="E10" s="32">
        <f>'Listini Definiti'!C10</f>
        <v>0</v>
      </c>
      <c r="F10" s="33">
        <f t="shared" si="0"/>
        <v>113500</v>
      </c>
    </row>
    <row r="11" spans="1:6" ht="15">
      <c r="A11" s="50" t="s">
        <v>34</v>
      </c>
      <c r="B11" s="51">
        <v>553000</v>
      </c>
      <c r="C11" s="31">
        <f t="shared" si="1"/>
        <v>553000</v>
      </c>
      <c r="D11" s="27" t="s">
        <v>6</v>
      </c>
      <c r="E11" s="32">
        <f>'Listini Definiti'!C11</f>
        <v>0</v>
      </c>
      <c r="F11" s="33">
        <f t="shared" si="0"/>
        <v>553000</v>
      </c>
    </row>
    <row r="12" spans="1:6" ht="15">
      <c r="A12" s="47" t="s">
        <v>45</v>
      </c>
      <c r="B12" s="43">
        <v>250000</v>
      </c>
      <c r="C12" s="31">
        <f>'Piatt. di Risk Management'!C5</f>
        <v>0</v>
      </c>
      <c r="D12" s="31">
        <f>'Piatt. di Risk Management'!C5</f>
        <v>0</v>
      </c>
      <c r="E12" s="32">
        <f>'Piatt. di Risk Management'!D5</f>
        <v>0</v>
      </c>
      <c r="F12" s="33">
        <f>D12*(1-E12)</f>
        <v>0</v>
      </c>
    </row>
    <row r="13" spans="1:6" ht="15">
      <c r="A13" s="47" t="s">
        <v>7</v>
      </c>
      <c r="B13" s="44">
        <v>160000</v>
      </c>
      <c r="C13" s="31">
        <f t="shared" si="1"/>
        <v>160000</v>
      </c>
      <c r="D13" s="27" t="s">
        <v>6</v>
      </c>
      <c r="E13" s="32">
        <f>Servizi!E4</f>
        <v>0</v>
      </c>
      <c r="F13" s="33">
        <f>C13*(1-E13)</f>
        <v>160000</v>
      </c>
    </row>
    <row r="14" spans="1:6" ht="15">
      <c r="A14" s="47" t="s">
        <v>8</v>
      </c>
      <c r="B14" s="44">
        <v>253200</v>
      </c>
      <c r="C14" s="31">
        <f t="shared" si="1"/>
        <v>253200</v>
      </c>
      <c r="D14" s="27" t="s">
        <v>6</v>
      </c>
      <c r="E14" s="32">
        <f>Servizi!E5</f>
        <v>0</v>
      </c>
      <c r="F14" s="33">
        <f>C14*(1-E14)</f>
        <v>253200</v>
      </c>
    </row>
    <row r="15" spans="1:6" ht="15.75" thickBot="1">
      <c r="A15" s="47" t="s">
        <v>43</v>
      </c>
      <c r="B15" s="44">
        <v>200000</v>
      </c>
      <c r="C15" s="31">
        <f t="shared" si="1"/>
        <v>200000</v>
      </c>
      <c r="D15" s="27" t="s">
        <v>6</v>
      </c>
      <c r="E15" s="34">
        <f>Servizi!E6</f>
        <v>0</v>
      </c>
      <c r="F15" s="33">
        <f>C15*(1-E15)</f>
        <v>200000</v>
      </c>
    </row>
    <row r="16" spans="1:6" ht="15.75" thickBot="1">
      <c r="A16" s="42"/>
      <c r="B16" s="42"/>
      <c r="C16" s="28"/>
      <c r="D16" s="28"/>
      <c r="E16" s="28"/>
      <c r="F16" s="30"/>
    </row>
    <row r="17" spans="1:11" ht="15">
      <c r="A17" s="47"/>
      <c r="B17" s="48" t="s">
        <v>40</v>
      </c>
      <c r="C17" s="27" t="s">
        <v>9</v>
      </c>
      <c r="D17" s="28"/>
      <c r="E17" s="35"/>
      <c r="F17" s="36" t="s">
        <v>26</v>
      </c>
      <c r="K17" s="4"/>
    </row>
    <row r="18" spans="1:11" ht="15.75" thickBot="1">
      <c r="A18" s="45"/>
      <c r="B18" s="46">
        <f>SUM(B4:B15)</f>
        <v>4552335</v>
      </c>
      <c r="C18" s="37">
        <f>SUM(C4:C15)</f>
        <v>4302335</v>
      </c>
      <c r="D18" s="38"/>
      <c r="E18" s="39"/>
      <c r="F18" s="40">
        <f>SUM(F4:F15)</f>
        <v>4302335</v>
      </c>
      <c r="K18" s="5"/>
    </row>
    <row r="19" spans="1:6" ht="15.75" thickBot="1">
      <c r="A19" s="41"/>
      <c r="B19" s="41"/>
      <c r="C19" s="41"/>
      <c r="D19" s="41"/>
      <c r="E19" s="41"/>
      <c r="F19" s="41"/>
    </row>
    <row r="20" spans="1:7" ht="15.75" thickBot="1">
      <c r="A20" s="41"/>
      <c r="B20" s="111" t="s">
        <v>10</v>
      </c>
      <c r="C20" s="112"/>
      <c r="D20" s="116" t="str">
        <f>IF(AND('Piatt. di Risk Management'!G26="Formulazione CORRETTA!",'Listini Definiti'!E4="OK",'Listini Definiti'!E5="OK",'Listini Definiti'!E6="OK",'Listini Definiti'!E7="OK",'Listini Definiti'!E8="OK",'Listini Definiti'!E9="OK",'Listini Definiti'!E10="OK",'Listini Definiti'!E11="OK",'Piatt. di Risk Management'!G3="OK",'Piatt. di Risk Management'!G5="OK",'Piatt. di Risk Management'!G7="OK",'Piatt. di Risk Management'!G26="Formulazione CORRETTA!",Servizi!H4="OK",Servizi!H5="OK",Servizi!H6="OK"),"OFFERTA VALIDA!","Attenzione, OFFERTA INCOMPLETA")</f>
        <v>Attenzione, OFFERTA INCOMPLETA</v>
      </c>
      <c r="E20" s="117"/>
      <c r="F20" s="118"/>
      <c r="G20" s="92"/>
    </row>
    <row r="21" ht="15"/>
    <row r="27" spans="1:6" ht="13.5">
      <c r="A27" s="6"/>
      <c r="B27" s="6"/>
      <c r="C27" s="6"/>
      <c r="D27" s="6"/>
      <c r="E27" s="6"/>
      <c r="F27" s="6"/>
    </row>
    <row r="28" spans="1:6" ht="13.5">
      <c r="A28" s="6"/>
      <c r="B28" s="6"/>
      <c r="C28" s="6"/>
      <c r="D28" s="6"/>
      <c r="E28" s="6"/>
      <c r="F28" s="6"/>
    </row>
    <row r="29" spans="1:6" ht="13.5">
      <c r="A29" s="6"/>
      <c r="B29" s="6"/>
      <c r="C29" s="6"/>
      <c r="D29" s="6"/>
      <c r="E29" s="6"/>
      <c r="F29" s="6"/>
    </row>
    <row r="30" spans="1:6" ht="13.5">
      <c r="A30" s="6"/>
      <c r="B30" s="7"/>
      <c r="C30" s="8"/>
      <c r="D30" s="6"/>
      <c r="E30" s="6"/>
      <c r="F30" s="6"/>
    </row>
    <row r="31" spans="1:4" ht="13.5">
      <c r="A31" s="6"/>
      <c r="B31" s="7"/>
      <c r="C31" s="8"/>
      <c r="D31" s="6"/>
    </row>
    <row r="32" spans="1:4" ht="13.5">
      <c r="A32" s="6"/>
      <c r="B32" s="7"/>
      <c r="C32" s="8"/>
      <c r="D32" s="6"/>
    </row>
    <row r="33" spans="1:4" ht="13.5">
      <c r="A33" s="6"/>
      <c r="B33" s="7"/>
      <c r="C33" s="8"/>
      <c r="D33" s="6"/>
    </row>
    <row r="34" spans="1:4" ht="13.5">
      <c r="A34" s="6"/>
      <c r="B34" s="7"/>
      <c r="C34" s="8"/>
      <c r="D34" s="6"/>
    </row>
    <row r="35" spans="1:4" ht="13.5">
      <c r="A35" s="6"/>
      <c r="B35" s="7"/>
      <c r="C35" s="8"/>
      <c r="D35" s="6"/>
    </row>
    <row r="36" spans="1:4" ht="13.5">
      <c r="A36" s="6"/>
      <c r="B36" s="7"/>
      <c r="C36" s="8"/>
      <c r="D36" s="6"/>
    </row>
    <row r="37" spans="1:4" ht="13.5">
      <c r="A37" s="6"/>
      <c r="B37" s="7"/>
      <c r="C37" s="8"/>
      <c r="D37" s="6"/>
    </row>
    <row r="38" spans="1:4" ht="13.5">
      <c r="A38" s="6"/>
      <c r="B38" s="7"/>
      <c r="C38" s="8"/>
      <c r="D38" s="6"/>
    </row>
    <row r="39" spans="1:4" ht="13.5">
      <c r="A39" s="6"/>
      <c r="B39" s="7"/>
      <c r="C39" s="8"/>
      <c r="D39" s="6"/>
    </row>
    <row r="40" spans="1:4" ht="13.5">
      <c r="A40" s="6"/>
      <c r="B40" s="7"/>
      <c r="C40" s="8"/>
      <c r="D40" s="6"/>
    </row>
    <row r="41" spans="1:4" ht="13.5">
      <c r="A41" s="6"/>
      <c r="B41" s="7"/>
      <c r="C41" s="8"/>
      <c r="D41" s="6"/>
    </row>
    <row r="42" spans="1:4" ht="13.5">
      <c r="A42" s="6"/>
      <c r="B42" s="7"/>
      <c r="C42" s="8"/>
      <c r="D42" s="6"/>
    </row>
    <row r="43" spans="1:4" ht="13.5">
      <c r="A43" s="6"/>
      <c r="B43" s="7"/>
      <c r="C43" s="8"/>
      <c r="D43" s="6"/>
    </row>
    <row r="44" spans="1:4" ht="13.5">
      <c r="A44" s="6"/>
      <c r="B44" s="7"/>
      <c r="C44" s="8"/>
      <c r="D44" s="6"/>
    </row>
    <row r="45" spans="1:4" ht="13.5">
      <c r="A45" s="6"/>
      <c r="B45" s="7"/>
      <c r="C45" s="8"/>
      <c r="D45" s="6"/>
    </row>
    <row r="46" spans="1:4" ht="13.5">
      <c r="A46" s="6"/>
      <c r="B46" s="7"/>
      <c r="C46" s="8"/>
      <c r="D46" s="6"/>
    </row>
    <row r="47" spans="1:4" ht="13.5">
      <c r="A47" s="6"/>
      <c r="B47" s="7"/>
      <c r="C47" s="8"/>
      <c r="D47" s="6"/>
    </row>
    <row r="48" spans="1:4" ht="13.5">
      <c r="A48" s="6"/>
      <c r="B48" s="7"/>
      <c r="C48" s="8"/>
      <c r="D48" s="6"/>
    </row>
  </sheetData>
  <sheetProtection password="CA2F" sheet="1" objects="1" scenarios="1" selectLockedCells="1" selectUnlockedCells="1"/>
  <mergeCells count="4">
    <mergeCell ref="A2:F2"/>
    <mergeCell ref="B20:C20"/>
    <mergeCell ref="A1:F1"/>
    <mergeCell ref="D20:F20"/>
  </mergeCells>
  <conditionalFormatting sqref="D20 G20">
    <cfRule type="cellIs" priority="1" dxfId="12" operator="notEqual">
      <formula>"OFFERTA VALIDA!"</formula>
    </cfRule>
    <cfRule type="cellIs" priority="2" dxfId="13" operator="equal">
      <formula>"OFFERTA VALIDA!"</formula>
    </cfRule>
  </conditionalFormatting>
  <dataValidations count="2">
    <dataValidation type="decimal" operator="greaterThanOrEqual" allowBlank="1" showInputMessage="1" showErrorMessage="1" prompt="Inserire il valore unitario del componente" error="Inserire un valore numerico." sqref="C30:C48">
      <formula1>0</formula1>
    </dataValidation>
    <dataValidation type="whole" operator="greaterThanOrEqual" showInputMessage="1" showErrorMessage="1" prompt="Inserire la quantità" error="Inserire un numero intero maggiore di 0" sqref="B30:B48">
      <formula1>0</formula1>
    </dataValidation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200" zoomScaleNormal="200" workbookViewId="0" topLeftCell="A1">
      <selection activeCell="C3" activeCellId="2" sqref="A7:E24 D5 C3:F3"/>
    </sheetView>
  </sheetViews>
  <sheetFormatPr defaultColWidth="11.421875" defaultRowHeight="15"/>
  <cols>
    <col min="1" max="1" width="13.140625" style="0" customWidth="1"/>
    <col min="2" max="2" width="9.7109375" style="0" customWidth="1"/>
    <col min="3" max="3" width="13.140625" style="0" customWidth="1"/>
    <col min="4" max="5" width="12.28125" style="0" bestFit="1" customWidth="1"/>
    <col min="6" max="6" width="13.28125" style="0" bestFit="1" customWidth="1"/>
    <col min="7" max="7" width="59.00390625" style="0" bestFit="1" customWidth="1"/>
  </cols>
  <sheetData>
    <row r="1" spans="1:7" ht="15">
      <c r="A1" s="123" t="s">
        <v>24</v>
      </c>
      <c r="B1" s="124"/>
      <c r="C1" s="124"/>
      <c r="D1" s="124"/>
      <c r="E1" s="124"/>
      <c r="F1" s="124"/>
      <c r="G1" s="125"/>
    </row>
    <row r="2" spans="1:7" ht="15.75" thickBot="1">
      <c r="A2" s="126" t="s">
        <v>44</v>
      </c>
      <c r="B2" s="127"/>
      <c r="C2" s="127"/>
      <c r="D2" s="127"/>
      <c r="E2" s="127"/>
      <c r="F2" s="127"/>
      <c r="G2" s="128"/>
    </row>
    <row r="3" spans="1:7" ht="16.5" thickBot="1" thickTop="1">
      <c r="A3" s="129" t="s">
        <v>12</v>
      </c>
      <c r="B3" s="130"/>
      <c r="C3" s="131"/>
      <c r="D3" s="132"/>
      <c r="E3" s="132"/>
      <c r="F3" s="132"/>
      <c r="G3" s="54" t="str">
        <f>IF(ISBLANK(C3),"Inserire il nome del listino di riferimento","OK")</f>
        <v>Inserire il nome del listino di riferimento</v>
      </c>
    </row>
    <row r="4" spans="1:7" ht="15.75" thickTop="1">
      <c r="A4" s="55" t="s">
        <v>41</v>
      </c>
      <c r="B4" s="56"/>
      <c r="C4" s="56" t="s">
        <v>0</v>
      </c>
      <c r="D4" s="70" t="s">
        <v>1</v>
      </c>
      <c r="E4" s="136"/>
      <c r="F4" s="137"/>
      <c r="G4" s="57" t="s">
        <v>11</v>
      </c>
    </row>
    <row r="5" spans="1:7" ht="15.75" thickBot="1">
      <c r="A5" s="58">
        <v>250000</v>
      </c>
      <c r="B5" s="59"/>
      <c r="C5" s="60">
        <f>F26</f>
        <v>0</v>
      </c>
      <c r="D5" s="101"/>
      <c r="E5" s="138"/>
      <c r="F5" s="139"/>
      <c r="G5" s="61" t="str">
        <f>IF(ISBLANK(D5),"Attenzione! Il campo è vuoto, per cui l'offerta sarà considerata INCOMPLETA!",IF(ISTEXT(D5),"Attenzione! Non stato inserito un valore numerico per cui l'offerta sarà considerata INCOMPLETA!",IF(D5&gt;99.99%,"Attenzione! - Nel campo Sconti Offerti non è stato inserita una percentuale di sconto valida",IF(C5&gt;A5,"Attenzione! Il valore della prima fornitura supera il primo ordinativo","OK"))))</f>
        <v>Attenzione! Il campo è vuoto, per cui l'offerta sarà considerata INCOMPLETA!</v>
      </c>
    </row>
    <row r="6" spans="1:7" ht="15.75" thickTop="1">
      <c r="A6" s="133" t="s">
        <v>16</v>
      </c>
      <c r="B6" s="134"/>
      <c r="C6" s="135"/>
      <c r="D6" s="71" t="s">
        <v>13</v>
      </c>
      <c r="E6" s="71" t="s">
        <v>14</v>
      </c>
      <c r="F6" s="62" t="s">
        <v>15</v>
      </c>
      <c r="G6" s="63" t="s">
        <v>11</v>
      </c>
    </row>
    <row r="7" spans="1:7" ht="15">
      <c r="A7" s="119"/>
      <c r="B7" s="120"/>
      <c r="C7" s="121"/>
      <c r="D7" s="95"/>
      <c r="E7" s="96"/>
      <c r="F7" s="64">
        <f>E7*D7</f>
        <v>0</v>
      </c>
      <c r="G7" s="65" t="str">
        <f>IF(AND(ISBLANK(A7),(D7=0),(E7=0)),"OK",IF(AND(ISBLANK(A7),(D7=0)),"Inserire il componente e quantità",IF(AND((D7=0),(E7=0)),"Inserire la quantità e il costo unitario",IF(AND(ISBLANK(A7),(E7=0)),"Inserire il componente e il costo unitario",IF(ISBLANK(A7),"Inserire il componente",IF(ISBLANK(D7),"Inserire la quantità",IF(ISBLANK(E7),"Inserire il costo unitario","OK")))))))</f>
        <v>OK</v>
      </c>
    </row>
    <row r="8" spans="1:7" ht="15">
      <c r="A8" s="119"/>
      <c r="B8" s="120"/>
      <c r="C8" s="121"/>
      <c r="D8" s="97"/>
      <c r="E8" s="98"/>
      <c r="F8" s="64">
        <f aca="true" t="shared" si="0" ref="F8:F24">E8*D8</f>
        <v>0</v>
      </c>
      <c r="G8" s="65" t="str">
        <f aca="true" t="shared" si="1" ref="G8:G24">IF(AND(ISBLANK(A8),(D8=0),(E8=0)),"OK",IF(AND(ISBLANK(A8),(D8=0)),"Inserire il componente e quantità",IF(AND((D8=0),(E8=0)),"Inserire la quantità e il costo unitario",IF(AND(ISBLANK(A8),(E8=0)),"Inserire il componente e il costo unitario",IF(ISBLANK(A8),"Inserire il componente",IF(ISBLANK(D8),"Inserire la quantità",IF(ISBLANK(E8),"Inserire il costo unitario","OK")))))))</f>
        <v>OK</v>
      </c>
    </row>
    <row r="9" spans="1:7" ht="15">
      <c r="A9" s="119"/>
      <c r="B9" s="120"/>
      <c r="C9" s="121"/>
      <c r="D9" s="97"/>
      <c r="E9" s="98"/>
      <c r="F9" s="64">
        <f t="shared" si="0"/>
        <v>0</v>
      </c>
      <c r="G9" s="65" t="str">
        <f t="shared" si="1"/>
        <v>OK</v>
      </c>
    </row>
    <row r="10" spans="1:7" ht="15">
      <c r="A10" s="119"/>
      <c r="B10" s="120"/>
      <c r="C10" s="121"/>
      <c r="D10" s="97"/>
      <c r="E10" s="98"/>
      <c r="F10" s="64">
        <f t="shared" si="0"/>
        <v>0</v>
      </c>
      <c r="G10" s="65" t="str">
        <f t="shared" si="1"/>
        <v>OK</v>
      </c>
    </row>
    <row r="11" spans="1:7" ht="13.5">
      <c r="A11" s="119"/>
      <c r="B11" s="120"/>
      <c r="C11" s="121"/>
      <c r="D11" s="97"/>
      <c r="E11" s="98"/>
      <c r="F11" s="64">
        <f t="shared" si="0"/>
        <v>0</v>
      </c>
      <c r="G11" s="65" t="str">
        <f t="shared" si="1"/>
        <v>OK</v>
      </c>
    </row>
    <row r="12" spans="1:7" ht="13.5">
      <c r="A12" s="119"/>
      <c r="B12" s="120"/>
      <c r="C12" s="121"/>
      <c r="D12" s="97"/>
      <c r="E12" s="98"/>
      <c r="F12" s="64">
        <f t="shared" si="0"/>
        <v>0</v>
      </c>
      <c r="G12" s="65" t="str">
        <f t="shared" si="1"/>
        <v>OK</v>
      </c>
    </row>
    <row r="13" spans="1:7" ht="13.5">
      <c r="A13" s="119"/>
      <c r="B13" s="120"/>
      <c r="C13" s="121"/>
      <c r="D13" s="97"/>
      <c r="E13" s="98"/>
      <c r="F13" s="64">
        <f t="shared" si="0"/>
        <v>0</v>
      </c>
      <c r="G13" s="65" t="str">
        <f t="shared" si="1"/>
        <v>OK</v>
      </c>
    </row>
    <row r="14" spans="1:7" ht="13.5">
      <c r="A14" s="119"/>
      <c r="B14" s="120"/>
      <c r="C14" s="121"/>
      <c r="D14" s="97"/>
      <c r="E14" s="98"/>
      <c r="F14" s="64">
        <f t="shared" si="0"/>
        <v>0</v>
      </c>
      <c r="G14" s="65" t="str">
        <f t="shared" si="1"/>
        <v>OK</v>
      </c>
    </row>
    <row r="15" spans="1:7" ht="13.5">
      <c r="A15" s="119"/>
      <c r="B15" s="120"/>
      <c r="C15" s="121"/>
      <c r="D15" s="97"/>
      <c r="E15" s="98"/>
      <c r="F15" s="64">
        <f t="shared" si="0"/>
        <v>0</v>
      </c>
      <c r="G15" s="65" t="str">
        <f t="shared" si="1"/>
        <v>OK</v>
      </c>
    </row>
    <row r="16" spans="1:7" ht="13.5">
      <c r="A16" s="119"/>
      <c r="B16" s="120"/>
      <c r="C16" s="121"/>
      <c r="D16" s="97"/>
      <c r="E16" s="98"/>
      <c r="F16" s="64">
        <f t="shared" si="0"/>
        <v>0</v>
      </c>
      <c r="G16" s="65" t="str">
        <f t="shared" si="1"/>
        <v>OK</v>
      </c>
    </row>
    <row r="17" spans="1:7" ht="13.5">
      <c r="A17" s="119"/>
      <c r="B17" s="120"/>
      <c r="C17" s="121"/>
      <c r="D17" s="97"/>
      <c r="E17" s="98"/>
      <c r="F17" s="64">
        <f t="shared" si="0"/>
        <v>0</v>
      </c>
      <c r="G17" s="65" t="str">
        <f t="shared" si="1"/>
        <v>OK</v>
      </c>
    </row>
    <row r="18" spans="1:7" ht="13.5">
      <c r="A18" s="119"/>
      <c r="B18" s="120"/>
      <c r="C18" s="121"/>
      <c r="D18" s="97"/>
      <c r="E18" s="98"/>
      <c r="F18" s="64">
        <f t="shared" si="0"/>
        <v>0</v>
      </c>
      <c r="G18" s="65" t="str">
        <f t="shared" si="1"/>
        <v>OK</v>
      </c>
    </row>
    <row r="19" spans="1:7" ht="13.5">
      <c r="A19" s="119"/>
      <c r="B19" s="120"/>
      <c r="C19" s="121"/>
      <c r="D19" s="97"/>
      <c r="E19" s="98"/>
      <c r="F19" s="64">
        <f t="shared" si="0"/>
        <v>0</v>
      </c>
      <c r="G19" s="65" t="str">
        <f t="shared" si="1"/>
        <v>OK</v>
      </c>
    </row>
    <row r="20" spans="1:7" ht="13.5">
      <c r="A20" s="119"/>
      <c r="B20" s="120"/>
      <c r="C20" s="121"/>
      <c r="D20" s="97"/>
      <c r="E20" s="98"/>
      <c r="F20" s="64">
        <f t="shared" si="0"/>
        <v>0</v>
      </c>
      <c r="G20" s="65" t="str">
        <f t="shared" si="1"/>
        <v>OK</v>
      </c>
    </row>
    <row r="21" spans="1:7" ht="13.5">
      <c r="A21" s="119"/>
      <c r="B21" s="120"/>
      <c r="C21" s="121"/>
      <c r="D21" s="97"/>
      <c r="E21" s="98"/>
      <c r="F21" s="64">
        <f t="shared" si="0"/>
        <v>0</v>
      </c>
      <c r="G21" s="65" t="str">
        <f t="shared" si="1"/>
        <v>OK</v>
      </c>
    </row>
    <row r="22" spans="1:7" ht="13.5">
      <c r="A22" s="119"/>
      <c r="B22" s="120"/>
      <c r="C22" s="121"/>
      <c r="D22" s="97"/>
      <c r="E22" s="98"/>
      <c r="F22" s="64">
        <f t="shared" si="0"/>
        <v>0</v>
      </c>
      <c r="G22" s="65" t="str">
        <f t="shared" si="1"/>
        <v>OK</v>
      </c>
    </row>
    <row r="23" spans="1:7" ht="13.5">
      <c r="A23" s="119"/>
      <c r="B23" s="120"/>
      <c r="C23" s="121"/>
      <c r="D23" s="97"/>
      <c r="E23" s="98"/>
      <c r="F23" s="64">
        <f t="shared" si="0"/>
        <v>0</v>
      </c>
      <c r="G23" s="65" t="str">
        <f t="shared" si="1"/>
        <v>OK</v>
      </c>
    </row>
    <row r="24" spans="1:7" ht="15" thickBot="1">
      <c r="A24" s="140"/>
      <c r="B24" s="141"/>
      <c r="C24" s="142"/>
      <c r="D24" s="99"/>
      <c r="E24" s="100"/>
      <c r="F24" s="66">
        <f t="shared" si="0"/>
        <v>0</v>
      </c>
      <c r="G24" s="67" t="str">
        <f t="shared" si="1"/>
        <v>OK</v>
      </c>
    </row>
    <row r="25" spans="1:7" ht="15" thickBot="1">
      <c r="A25" s="53"/>
      <c r="B25" s="53"/>
      <c r="C25" s="53"/>
      <c r="D25" s="53"/>
      <c r="E25" s="53"/>
      <c r="F25" s="53"/>
      <c r="G25" s="53"/>
    </row>
    <row r="26" spans="1:7" ht="15" thickBot="1">
      <c r="A26" s="53"/>
      <c r="B26" s="53"/>
      <c r="C26" s="53"/>
      <c r="D26" s="122" t="s">
        <v>42</v>
      </c>
      <c r="E26" s="122"/>
      <c r="F26" s="68">
        <f>SUM(F7:F24)</f>
        <v>0</v>
      </c>
      <c r="G26" s="69" t="str">
        <f>IF(AND((G5)="OK",(G7)="OK",(G8)="OK",(G9)="OK",(G10)="OK",(G11)="OK",(G12)="OK",(G13)="OK",(G14)="OK",(G15)="OK",(G16)="OK",(G17)="OK",(G18)="OK",(G19)="OK",(G20)="OK",(G21)="OK",(G22)="OK",(G23)="OK",(G24)="OK",(G3)="OK"),"Formulazione CORRETTA!","Formulazione ERRATA!")</f>
        <v>Formulazione ERRATA!</v>
      </c>
    </row>
  </sheetData>
  <sheetProtection password="CA2F" sheet="1" objects="1" scenarios="1" selectLockedCells="1"/>
  <mergeCells count="25">
    <mergeCell ref="A9:C9"/>
    <mergeCell ref="A10:C10"/>
    <mergeCell ref="A11:C11"/>
    <mergeCell ref="A12:C12"/>
    <mergeCell ref="A23:C23"/>
    <mergeCell ref="A24:C24"/>
    <mergeCell ref="A13:C13"/>
    <mergeCell ref="A22:C22"/>
    <mergeCell ref="A1:G1"/>
    <mergeCell ref="A2:G2"/>
    <mergeCell ref="A3:B3"/>
    <mergeCell ref="C3:F3"/>
    <mergeCell ref="A6:C6"/>
    <mergeCell ref="A7:C7"/>
    <mergeCell ref="E4:F5"/>
    <mergeCell ref="A8:C8"/>
    <mergeCell ref="D26:E26"/>
    <mergeCell ref="A14:C14"/>
    <mergeCell ref="A15:C15"/>
    <mergeCell ref="A16:C16"/>
    <mergeCell ref="A17:C17"/>
    <mergeCell ref="A18:C18"/>
    <mergeCell ref="A19:C19"/>
    <mergeCell ref="A20:C20"/>
    <mergeCell ref="A21:C21"/>
  </mergeCells>
  <conditionalFormatting sqref="G4:G5">
    <cfRule type="cellIs" priority="6" dxfId="14" operator="equal">
      <formula>"OK"</formula>
    </cfRule>
  </conditionalFormatting>
  <conditionalFormatting sqref="G26 G7:G24 G3">
    <cfRule type="containsText" priority="5" dxfId="15" operator="containsText" text="OK">
      <formula>NOT(ISERROR(SEARCH("OK",'Piatt. di Risk Management'!G3)))</formula>
    </cfRule>
  </conditionalFormatting>
  <conditionalFormatting sqref="G26 G7:G24 G5 G3">
    <cfRule type="cellIs" priority="4" dxfId="16" operator="notEqual">
      <formula>"OK"</formula>
    </cfRule>
  </conditionalFormatting>
  <conditionalFormatting sqref="G26">
    <cfRule type="cellIs" priority="2" dxfId="16" operator="notEqual">
      <formula>"Formulazione della prima fornitura CORRETTA!"</formula>
    </cfRule>
    <cfRule type="cellIs" priority="3" dxfId="17" operator="equal">
      <formula>"Formulazione della prima fornitura CORRETTA!"</formula>
    </cfRule>
  </conditionalFormatting>
  <conditionalFormatting sqref="F26">
    <cfRule type="cellIs" priority="1" dxfId="4" operator="greaterThan">
      <formula>'Piatt. di Risk Management'!$A$5</formula>
    </cfRule>
  </conditionalFormatting>
  <dataValidations count="3">
    <dataValidation type="decimal" operator="greaterThanOrEqual" allowBlank="1" showInputMessage="1" showErrorMessage="1" prompt="Inserire un valore in euro" error="Inserire un valore numerico." sqref="E19">
      <formula1>0</formula1>
    </dataValidation>
    <dataValidation type="decimal" operator="greaterThanOrEqual" allowBlank="1" showInputMessage="1" showErrorMessage="1" prompt="Inserire il valore unitario del componente" error="Inserire un valore numerico." sqref="E20:E24 E7:E18">
      <formula1>0</formula1>
    </dataValidation>
    <dataValidation type="whole" operator="greaterThan" showInputMessage="1" showErrorMessage="1" prompt="Inserire la quantità" error="Inserire un numero intero maggiore di 0" sqref="D7:D24">
      <formula1>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="200" zoomScaleNormal="200" workbookViewId="0" topLeftCell="A1">
      <selection activeCell="C8" sqref="C8"/>
    </sheetView>
  </sheetViews>
  <sheetFormatPr defaultColWidth="8.8515625" defaultRowHeight="15"/>
  <cols>
    <col min="1" max="1" width="21.421875" style="3" customWidth="1"/>
    <col min="2" max="2" width="14.8515625" style="3" customWidth="1"/>
    <col min="3" max="3" width="12.140625" style="3" customWidth="1"/>
    <col min="4" max="4" width="15.7109375" style="3" customWidth="1"/>
    <col min="5" max="5" width="59.421875" style="3" customWidth="1"/>
    <col min="6" max="6" width="15.421875" style="3" customWidth="1"/>
    <col min="7" max="16384" width="8.8515625" style="3" customWidth="1"/>
  </cols>
  <sheetData>
    <row r="1" spans="1:5" ht="15">
      <c r="A1" s="143" t="s">
        <v>25</v>
      </c>
      <c r="B1" s="144"/>
      <c r="C1" s="144"/>
      <c r="D1" s="144"/>
      <c r="E1" s="145"/>
    </row>
    <row r="2" spans="1:5" ht="15.75" thickBot="1">
      <c r="A2" s="146"/>
      <c r="B2" s="147"/>
      <c r="C2" s="147"/>
      <c r="D2" s="147"/>
      <c r="E2" s="148"/>
    </row>
    <row r="3" spans="1:5" ht="15" thickBot="1">
      <c r="A3" s="75" t="s">
        <v>18</v>
      </c>
      <c r="B3" s="74" t="s">
        <v>3</v>
      </c>
      <c r="C3" s="74" t="s">
        <v>4</v>
      </c>
      <c r="D3" s="74" t="s">
        <v>5</v>
      </c>
      <c r="E3" s="72"/>
    </row>
    <row r="4" spans="1:5" ht="13.5">
      <c r="A4" s="102" t="s">
        <v>27</v>
      </c>
      <c r="B4" s="103">
        <v>503035</v>
      </c>
      <c r="C4" s="104"/>
      <c r="D4" s="105">
        <f>B4*(1-C4)</f>
        <v>503035</v>
      </c>
      <c r="E4" s="106" t="str">
        <f aca="true" t="shared" si="0" ref="E4:E11">IF(ISBLANK(C4),"Attenzione! Il campo è vuoto, per cui l'offerta sarà considerata INCOMPLETA!",IF(ISTEXT(C4),"Attenzione! Non stato inserito un valore numerico per cui l'offerta sarà considerata INCOMPLETA!",IF(C4&gt;99.99%,"Attenzione! - Nel campo Sconti Offerti non è stato inserita una percentuale di sconto valida","OK")))</f>
        <v>Attenzione! Il campo è vuoto, per cui l'offerta sarà considerata INCOMPLETA!</v>
      </c>
    </row>
    <row r="5" spans="1:5" ht="13.5">
      <c r="A5" s="76" t="s">
        <v>28</v>
      </c>
      <c r="B5" s="51">
        <v>474600</v>
      </c>
      <c r="C5" s="77"/>
      <c r="D5" s="93">
        <f aca="true" t="shared" si="1" ref="D5:D11">B5*(1-C5)</f>
        <v>474600</v>
      </c>
      <c r="E5" s="25" t="str">
        <f t="shared" si="0"/>
        <v>Attenzione! Il campo è vuoto, per cui l'offerta sarà considerata INCOMPLETA!</v>
      </c>
    </row>
    <row r="6" spans="1:5" ht="13.5">
      <c r="A6" s="76" t="s">
        <v>29</v>
      </c>
      <c r="B6" s="51">
        <v>610000</v>
      </c>
      <c r="C6" s="77"/>
      <c r="D6" s="93">
        <f t="shared" si="1"/>
        <v>610000</v>
      </c>
      <c r="E6" s="25" t="str">
        <f t="shared" si="0"/>
        <v>Attenzione! Il campo è vuoto, per cui l'offerta sarà considerata INCOMPLETA!</v>
      </c>
    </row>
    <row r="7" spans="1:5" ht="13.5">
      <c r="A7" s="76" t="s">
        <v>30</v>
      </c>
      <c r="B7" s="51">
        <v>1040000</v>
      </c>
      <c r="C7" s="77"/>
      <c r="D7" s="93">
        <f t="shared" si="1"/>
        <v>1040000</v>
      </c>
      <c r="E7" s="25" t="str">
        <f t="shared" si="0"/>
        <v>Attenzione! Il campo è vuoto, per cui l'offerta sarà considerata INCOMPLETA!</v>
      </c>
    </row>
    <row r="8" spans="1:5" ht="13.5">
      <c r="A8" s="76" t="s">
        <v>31</v>
      </c>
      <c r="B8" s="51">
        <v>95000</v>
      </c>
      <c r="C8" s="77"/>
      <c r="D8" s="93">
        <f t="shared" si="1"/>
        <v>95000</v>
      </c>
      <c r="E8" s="25" t="str">
        <f t="shared" si="0"/>
        <v>Attenzione! Il campo è vuoto, per cui l'offerta sarà considerata INCOMPLETA!</v>
      </c>
    </row>
    <row r="9" spans="1:5" ht="13.5">
      <c r="A9" s="76" t="s">
        <v>32</v>
      </c>
      <c r="B9" s="51">
        <v>300000</v>
      </c>
      <c r="C9" s="77"/>
      <c r="D9" s="93">
        <f t="shared" si="1"/>
        <v>300000</v>
      </c>
      <c r="E9" s="25" t="str">
        <f t="shared" si="0"/>
        <v>Attenzione! Il campo è vuoto, per cui l'offerta sarà considerata INCOMPLETA!</v>
      </c>
    </row>
    <row r="10" spans="1:5" ht="13.5">
      <c r="A10" s="76" t="s">
        <v>33</v>
      </c>
      <c r="B10" s="51">
        <v>113500</v>
      </c>
      <c r="C10" s="77"/>
      <c r="D10" s="93">
        <f>B10*(1-C10)</f>
        <v>113500</v>
      </c>
      <c r="E10" s="25" t="str">
        <f t="shared" si="0"/>
        <v>Attenzione! Il campo è vuoto, per cui l'offerta sarà considerata INCOMPLETA!</v>
      </c>
    </row>
    <row r="11" spans="1:5" ht="15" thickBot="1">
      <c r="A11" s="78" t="s">
        <v>34</v>
      </c>
      <c r="B11" s="107">
        <v>553000</v>
      </c>
      <c r="C11" s="79"/>
      <c r="D11" s="94">
        <f t="shared" si="1"/>
        <v>553000</v>
      </c>
      <c r="E11" s="73" t="str">
        <f t="shared" si="0"/>
        <v>Attenzione! Il campo è vuoto, per cui l'offerta sarà considerata INCOMPLETA!</v>
      </c>
    </row>
  </sheetData>
  <sheetProtection password="CA2F" sheet="1" objects="1" scenarios="1" selectLockedCells="1"/>
  <mergeCells count="2">
    <mergeCell ref="A1:E1"/>
    <mergeCell ref="A2:E2"/>
  </mergeCells>
  <conditionalFormatting sqref="E4:E11">
    <cfRule type="cellIs" priority="2" dxfId="14" operator="equal">
      <formula>"OK"</formula>
    </cfRule>
  </conditionalFormatting>
  <conditionalFormatting sqref="E4:E11">
    <cfRule type="cellIs" priority="1" dxfId="16" operator="notEqual">
      <formula>"OK"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="150" zoomScaleNormal="150" workbookViewId="0" topLeftCell="A1">
      <selection activeCell="E4" sqref="E4"/>
    </sheetView>
  </sheetViews>
  <sheetFormatPr defaultColWidth="8.8515625" defaultRowHeight="15"/>
  <cols>
    <col min="1" max="1" width="26.140625" style="3" bestFit="1" customWidth="1"/>
    <col min="2" max="2" width="11.28125" style="3" bestFit="1" customWidth="1"/>
    <col min="3" max="3" width="8.28125" style="15" bestFit="1" customWidth="1"/>
    <col min="4" max="4" width="14.7109375" style="3" bestFit="1" customWidth="1"/>
    <col min="5" max="5" width="9.421875" style="3" bestFit="1" customWidth="1"/>
    <col min="6" max="6" width="14.00390625" style="3" bestFit="1" customWidth="1"/>
    <col min="7" max="7" width="13.140625" style="3" bestFit="1" customWidth="1"/>
    <col min="8" max="8" width="37.28125" style="3" bestFit="1" customWidth="1"/>
    <col min="9" max="9" width="15.421875" style="3" customWidth="1"/>
    <col min="10" max="16384" width="8.8515625" style="3" customWidth="1"/>
  </cols>
  <sheetData>
    <row r="1" spans="1:8" ht="15">
      <c r="A1" s="143" t="s">
        <v>17</v>
      </c>
      <c r="B1" s="144"/>
      <c r="C1" s="144"/>
      <c r="D1" s="144"/>
      <c r="E1" s="144"/>
      <c r="F1" s="144"/>
      <c r="G1" s="144"/>
      <c r="H1" s="145"/>
    </row>
    <row r="2" spans="1:8" ht="15.75" thickBot="1">
      <c r="A2" s="146"/>
      <c r="B2" s="147"/>
      <c r="C2" s="147"/>
      <c r="D2" s="147"/>
      <c r="E2" s="147"/>
      <c r="F2" s="147"/>
      <c r="G2" s="147"/>
      <c r="H2" s="148"/>
    </row>
    <row r="3" spans="1:8" s="16" customFormat="1" ht="72.75" thickBot="1">
      <c r="A3" s="80" t="s">
        <v>17</v>
      </c>
      <c r="B3" s="81" t="s">
        <v>37</v>
      </c>
      <c r="C3" s="81" t="s">
        <v>38</v>
      </c>
      <c r="D3" s="82" t="s">
        <v>3</v>
      </c>
      <c r="E3" s="83" t="s">
        <v>4</v>
      </c>
      <c r="F3" s="81" t="s">
        <v>37</v>
      </c>
      <c r="G3" s="81" t="s">
        <v>38</v>
      </c>
      <c r="H3" s="84" t="s">
        <v>11</v>
      </c>
    </row>
    <row r="4" spans="1:8" ht="13.5">
      <c r="A4" s="85" t="s">
        <v>7</v>
      </c>
      <c r="B4" s="86">
        <v>800</v>
      </c>
      <c r="C4" s="87">
        <f>B4+(B4/2)</f>
        <v>1200</v>
      </c>
      <c r="D4" s="88">
        <v>160000</v>
      </c>
      <c r="E4" s="89"/>
      <c r="F4" s="90">
        <f>B4*(1-E4)</f>
        <v>800</v>
      </c>
      <c r="G4" s="90">
        <f>C4-(1*E4)</f>
        <v>1200</v>
      </c>
      <c r="H4" s="91" t="str">
        <f>IF(ISBLANK(E4),"Attenzione! Il campo è vuoto, per cui l'offerta sarà considerata INCOMPLETA!",IF(ISTEXT(E4),"Attenzione! Non stato inserito un valore numerico per cui l'offerta sarà considerata INCOMPLETA!",IF(E4&gt;99.99%,"Attenzione! - Nel campo Sconti Offerti non è stato inserita una percentuale di sconto valida","OK")))</f>
        <v>Attenzione! Il campo è vuoto, per cui l'offerta sarà considerata INCOMPLETA!</v>
      </c>
    </row>
    <row r="5" spans="1:8" ht="13.5">
      <c r="A5" s="9" t="s">
        <v>8</v>
      </c>
      <c r="B5" s="13">
        <v>1200</v>
      </c>
      <c r="C5" s="22">
        <f>B5+(B5/2)</f>
        <v>1800</v>
      </c>
      <c r="D5" s="23">
        <v>253200</v>
      </c>
      <c r="E5" s="1"/>
      <c r="F5" s="20">
        <f>B5*(1-E5)</f>
        <v>1200</v>
      </c>
      <c r="G5" s="20">
        <f>C5-(1*E5)</f>
        <v>1800</v>
      </c>
      <c r="H5" s="11" t="str">
        <f>IF(ISBLANK(E5),"Attenzione! Il campo è vuoto, per cui l'offerta sarà considerata INCOMPLETA!",IF(ISTEXT(E5),"Attenzione! Non stato inserito un valore numerico per cui l'offerta sarà considerata INCOMPLETA!",IF(E5&gt;99.99%,"Attenzione! - Nel campo Sconti Offerti non è stato inserita una percentuale di sconto valida","OK")))</f>
        <v>Attenzione! Il campo è vuoto, per cui l'offerta sarà considerata INCOMPLETA!</v>
      </c>
    </row>
    <row r="6" spans="1:8" ht="15" thickBot="1">
      <c r="A6" s="10" t="s">
        <v>36</v>
      </c>
      <c r="B6" s="14">
        <v>10000</v>
      </c>
      <c r="C6" s="18" t="s">
        <v>39</v>
      </c>
      <c r="D6" s="24">
        <v>200000</v>
      </c>
      <c r="E6" s="2"/>
      <c r="F6" s="21">
        <f>B6*(1-E6)</f>
        <v>10000</v>
      </c>
      <c r="G6" s="19" t="s">
        <v>39</v>
      </c>
      <c r="H6" s="12" t="str">
        <f>IF(ISBLANK(E6),"Attenzione! Il campo è vuoto, per cui l'offerta sarà considerata INCOMPLETA!",IF(ISTEXT(E6),"Attenzione! Non stato inserito un valore numerico per cui l'offerta sarà considerata INCOMPLETA!",IF(E6&gt;99.99%,"Attenzione! - Nel campo Sconti Offerti non è stato inserita una percentuale di sconto valida","OK")))</f>
        <v>Attenzione! Il campo è vuoto, per cui l'offerta sarà considerata INCOMPLETA!</v>
      </c>
    </row>
    <row r="7" ht="13.5">
      <c r="F7" s="17"/>
    </row>
  </sheetData>
  <sheetProtection password="CA2F" sheet="1" objects="1" scenarios="1" selectLockedCells="1"/>
  <mergeCells count="2">
    <mergeCell ref="A1:H1"/>
    <mergeCell ref="A2:H2"/>
  </mergeCells>
  <conditionalFormatting sqref="H4:H6">
    <cfRule type="cellIs" priority="2" dxfId="14" operator="equal">
      <formula>"OK"</formula>
    </cfRule>
  </conditionalFormatting>
  <conditionalFormatting sqref="H4:H6">
    <cfRule type="cellIs" priority="1" dxfId="16" operator="notEqual">
      <formula>"OK"</formula>
    </cfRule>
  </conditionalFormatting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Francesco Ritrovato</cp:lastModifiedBy>
  <cp:lastPrinted>2011-05-19T09:21:45Z</cp:lastPrinted>
  <dcterms:created xsi:type="dcterms:W3CDTF">2011-05-18T09:14:32Z</dcterms:created>
  <dcterms:modified xsi:type="dcterms:W3CDTF">2013-01-24T17:19:29Z</dcterms:modified>
  <cp:category/>
  <cp:version/>
  <cp:contentType/>
  <cp:contentStatus/>
</cp:coreProperties>
</file>